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6465"/>
  </bookViews>
  <sheets>
    <sheet name="newQUARTERLY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I3" i="1"/>
  <c r="N3" i="1"/>
  <c r="L3" i="1" s="1"/>
  <c r="U3" i="1"/>
  <c r="V3" i="1"/>
  <c r="B4" i="1"/>
  <c r="I4" i="1"/>
  <c r="L4" i="1"/>
  <c r="Q4" i="1"/>
  <c r="U4" i="1"/>
  <c r="V4" i="1"/>
  <c r="D5" i="1"/>
  <c r="E4" i="1" s="1"/>
  <c r="F5" i="1"/>
  <c r="G5" i="1" s="1"/>
  <c r="I5" i="1"/>
  <c r="J5" i="1"/>
  <c r="K3" i="1" s="1"/>
  <c r="K5" i="1"/>
  <c r="N5" i="1"/>
  <c r="L5" i="1" s="1"/>
  <c r="P5" i="1"/>
  <c r="Q3" i="1" s="1"/>
  <c r="Q5" i="1"/>
  <c r="R5" i="1"/>
  <c r="S4" i="1" s="1"/>
  <c r="U5" i="1"/>
  <c r="V5" i="1"/>
  <c r="B6" i="1"/>
  <c r="I6" i="1"/>
  <c r="K6" i="1"/>
  <c r="L6" i="1"/>
  <c r="O6" i="1"/>
  <c r="U6" i="1"/>
  <c r="V6" i="1"/>
  <c r="D7" i="1"/>
  <c r="E7" i="1" s="1"/>
  <c r="I7" i="1"/>
  <c r="J7" i="1"/>
  <c r="K7" i="1"/>
  <c r="P7" i="1"/>
  <c r="P11" i="1" s="1"/>
  <c r="Q11" i="1" s="1"/>
  <c r="Q7" i="1"/>
  <c r="T7" i="1"/>
  <c r="U7" i="1"/>
  <c r="V7" i="1"/>
  <c r="B8" i="1"/>
  <c r="E8" i="1"/>
  <c r="I8" i="1"/>
  <c r="L8" i="1"/>
  <c r="Q8" i="1"/>
  <c r="U8" i="1"/>
  <c r="V8" i="1"/>
  <c r="B9" i="1"/>
  <c r="I9" i="1"/>
  <c r="K9" i="1"/>
  <c r="L9" i="1"/>
  <c r="Q9" i="1"/>
  <c r="S9" i="1"/>
  <c r="U9" i="1"/>
  <c r="V9" i="1"/>
  <c r="B10" i="1"/>
  <c r="E10" i="1"/>
  <c r="I10" i="1"/>
  <c r="K10" i="1"/>
  <c r="L10" i="1"/>
  <c r="O10" i="1"/>
  <c r="U10" i="1"/>
  <c r="V10" i="1"/>
  <c r="I11" i="1"/>
  <c r="J11" i="1"/>
  <c r="K11" i="1" s="1"/>
  <c r="T11" i="1"/>
  <c r="U11" i="1" s="1"/>
  <c r="V11" i="1"/>
  <c r="B12" i="1"/>
  <c r="E12" i="1"/>
  <c r="I12" i="1"/>
  <c r="L12" i="1"/>
  <c r="Q12" i="1"/>
  <c r="U12" i="1"/>
  <c r="V12" i="1"/>
  <c r="B13" i="1"/>
  <c r="D13" i="1"/>
  <c r="F13" i="1"/>
  <c r="H13" i="1"/>
  <c r="J13" i="1"/>
  <c r="L13" i="1"/>
  <c r="O12" i="1" l="1"/>
  <c r="O8" i="1"/>
  <c r="S10" i="1"/>
  <c r="O9" i="1"/>
  <c r="G9" i="1"/>
  <c r="K4" i="1"/>
  <c r="S12" i="1"/>
  <c r="K12" i="1"/>
  <c r="D11" i="1"/>
  <c r="E11" i="1" s="1"/>
  <c r="Q10" i="1"/>
  <c r="E9" i="1"/>
  <c r="S8" i="1"/>
  <c r="K8" i="1"/>
  <c r="R7" i="1"/>
  <c r="N7" i="1"/>
  <c r="F7" i="1"/>
  <c r="G7" i="1" s="1"/>
  <c r="Q6" i="1"/>
  <c r="S5" i="1"/>
  <c r="O5" i="1"/>
  <c r="S3" i="1"/>
  <c r="M3" i="1"/>
  <c r="M9" i="1"/>
  <c r="M4" i="1"/>
  <c r="M5" i="1"/>
  <c r="M6" i="1"/>
  <c r="M12" i="1"/>
  <c r="M10" i="1"/>
  <c r="M8" i="1"/>
  <c r="B5" i="1"/>
  <c r="C10" i="1" s="1"/>
  <c r="G3" i="1"/>
  <c r="G8" i="1"/>
  <c r="E5" i="1"/>
  <c r="O4" i="1"/>
  <c r="E3" i="1"/>
  <c r="G12" i="1"/>
  <c r="G6" i="1"/>
  <c r="G4" i="1"/>
  <c r="O3" i="1"/>
  <c r="G10" i="1"/>
  <c r="S6" i="1"/>
  <c r="E6" i="1"/>
  <c r="B7" i="1" l="1"/>
  <c r="C7" i="1" s="1"/>
  <c r="L7" i="1"/>
  <c r="M7" i="1" s="1"/>
  <c r="N11" i="1"/>
  <c r="O7" i="1"/>
  <c r="F11" i="1"/>
  <c r="S7" i="1"/>
  <c r="R11" i="1"/>
  <c r="S11" i="1" s="1"/>
  <c r="G11" i="1"/>
  <c r="B11" i="1"/>
  <c r="C11" i="1" s="1"/>
  <c r="C5" i="1"/>
  <c r="C6" i="1"/>
  <c r="C3" i="1"/>
  <c r="C9" i="1"/>
  <c r="C4" i="1"/>
  <c r="C12" i="1"/>
  <c r="C8" i="1"/>
  <c r="O11" i="1" l="1"/>
  <c r="L11" i="1"/>
  <c r="M11" i="1" s="1"/>
</calcChain>
</file>

<file path=xl/sharedStrings.xml><?xml version="1.0" encoding="utf-8"?>
<sst xmlns="http://schemas.openxmlformats.org/spreadsheetml/2006/main" count="41" uniqueCount="23">
  <si>
    <t>EPS (Bt. Per share)</t>
  </si>
  <si>
    <t>Net Profit</t>
  </si>
  <si>
    <t>EBIT</t>
  </si>
  <si>
    <t>Admin. Exp.</t>
  </si>
  <si>
    <t>Selling Exp.</t>
  </si>
  <si>
    <t xml:space="preserve">Other income  </t>
  </si>
  <si>
    <t>Gross Profit</t>
  </si>
  <si>
    <t>Cost of sales</t>
  </si>
  <si>
    <t>Total Sales</t>
  </si>
  <si>
    <t>Catering and OEM</t>
  </si>
  <si>
    <t>Dessert café</t>
  </si>
  <si>
    <t>%</t>
  </si>
  <si>
    <t>mil Baht</t>
  </si>
  <si>
    <t>Unit : MB</t>
  </si>
  <si>
    <t xml:space="preserve"> Q1' 17</t>
  </si>
  <si>
    <t>Q2'17</t>
  </si>
  <si>
    <t>6 mo'17</t>
  </si>
  <si>
    <t>Q3'17</t>
  </si>
  <si>
    <t xml:space="preserve"> Q4' 17</t>
  </si>
  <si>
    <t>Q1’18</t>
  </si>
  <si>
    <t>Q2'18</t>
  </si>
  <si>
    <t>6 mo'18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</si>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</sst>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.000_-;\-* #,##0.000_-;_-* &quot;-&quot;??_-;_-@_-"/>
    <numFmt numFmtId="188" formatCode="0.0%"/>
    <numFmt numFmtId="189" formatCode="0.0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B050"/>
      <name val="Tahoma"/>
      <family val="2"/>
      <charset val="222"/>
      <scheme val="minor"/>
    </font>
    <font>
      <sz val="11"/>
      <color rgb="FF0070C0"/>
      <name val="Tahoma"/>
      <family val="2"/>
      <charset val="222"/>
      <scheme val="minor"/>
    </font>
    <font>
      <sz val="11"/>
      <color rgb="FFC00000"/>
      <name val="Tahoma"/>
      <family val="2"/>
      <charset val="222"/>
      <scheme val="minor"/>
    </font>
    <font>
      <sz val="11"/>
      <color rgb="FF0000CC"/>
      <name val="Tahoma"/>
      <family val="2"/>
      <charset val="222"/>
      <scheme val="minor"/>
    </font>
    <font>
      <sz val="11"/>
      <color theme="1" tint="0.14999847407452621"/>
      <name val="Tahoma"/>
      <family val="2"/>
      <charset val="222"/>
      <scheme val="minor"/>
    </font>
    <font>
      <b/>
      <sz val="14"/>
      <color rgb="FF002060"/>
      <name val="Tahoma"/>
      <family val="2"/>
    </font>
    <font>
      <b/>
      <sz val="14"/>
      <color theme="9" tint="-0.249977111117893"/>
      <name val="Tahoma"/>
      <family val="2"/>
    </font>
    <font>
      <sz val="16"/>
      <color rgb="FF0000CC"/>
      <name val="Arial"/>
      <family val="2"/>
    </font>
    <font>
      <sz val="16"/>
      <color rgb="FF0000CC"/>
      <name val="Tahoma"/>
      <family val="2"/>
    </font>
    <font>
      <sz val="16"/>
      <color theme="1" tint="4.9989318521683403E-2"/>
      <name val="Tahoma"/>
      <family val="2"/>
    </font>
    <font>
      <sz val="16"/>
      <color theme="1" tint="4.9989318521683403E-2"/>
      <name val="Arial"/>
      <family val="2"/>
    </font>
    <font>
      <sz val="16"/>
      <color rgb="FF002060"/>
      <name val="Tahoma"/>
      <family val="2"/>
      <charset val="222"/>
    </font>
    <font>
      <sz val="16"/>
      <color rgb="FFFF0000"/>
      <name val="Tahoma"/>
      <family val="2"/>
      <charset val="222"/>
      <scheme val="minor"/>
    </font>
    <font>
      <b/>
      <sz val="14"/>
      <color rgb="FF002060"/>
      <name val="Arial"/>
      <family val="2"/>
    </font>
    <font>
      <b/>
      <sz val="14"/>
      <color theme="9" tint="-0.249977111117893"/>
      <name val="Arial"/>
      <family val="2"/>
    </font>
    <font>
      <sz val="1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sz val="16"/>
      <color rgb="FF00B050"/>
      <name val="Tahoma"/>
      <family val="2"/>
    </font>
    <font>
      <sz val="16"/>
      <color rgb="FFC00000"/>
      <name val="Tahoma"/>
      <family val="2"/>
      <charset val="222"/>
    </font>
    <font>
      <b/>
      <sz val="11"/>
      <color theme="1"/>
      <name val="Tahoma"/>
      <family val="2"/>
      <scheme val="minor"/>
    </font>
    <font>
      <b/>
      <sz val="16"/>
      <color rgb="FF00B050"/>
      <name val="Tahoma"/>
      <family val="2"/>
    </font>
    <font>
      <b/>
      <sz val="16"/>
      <color rgb="FFC00000"/>
      <name val="Tahoma"/>
      <family val="2"/>
    </font>
    <font>
      <b/>
      <sz val="16"/>
      <color rgb="FF0000CC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/>
      <top/>
      <bottom style="medium">
        <color rgb="FFFFFFF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9" fontId="4" fillId="0" borderId="0" xfId="2" applyFont="1"/>
    <xf numFmtId="0" fontId="4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187" fontId="9" fillId="3" borderId="1" xfId="1" applyNumberFormat="1" applyFont="1" applyFill="1" applyBorder="1" applyAlignment="1">
      <alignment horizontal="center" vertical="center" wrapText="1"/>
    </xf>
    <xf numFmtId="187" fontId="10" fillId="3" borderId="1" xfId="1" applyNumberFormat="1" applyFont="1" applyFill="1" applyBorder="1" applyAlignment="1">
      <alignment horizontal="center" vertical="center" wrapText="1" readingOrder="1"/>
    </xf>
    <xf numFmtId="187" fontId="11" fillId="3" borderId="1" xfId="1" applyNumberFormat="1" applyFont="1" applyFill="1" applyBorder="1" applyAlignment="1">
      <alignment horizontal="center" vertical="center" wrapText="1" readingOrder="1"/>
    </xf>
    <xf numFmtId="187" fontId="12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 readingOrder="1"/>
    </xf>
    <xf numFmtId="0" fontId="0" fillId="0" borderId="0" xfId="0" applyFont="1" applyFill="1"/>
    <xf numFmtId="0" fontId="14" fillId="0" borderId="0" xfId="0" applyFont="1" applyFill="1"/>
    <xf numFmtId="188" fontId="15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readingOrder="1"/>
    </xf>
    <xf numFmtId="188" fontId="16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readingOrder="1"/>
    </xf>
    <xf numFmtId="188" fontId="9" fillId="0" borderId="1" xfId="2" applyNumberFormat="1" applyFont="1" applyFill="1" applyBorder="1" applyAlignment="1">
      <alignment horizontal="center" vertical="center" wrapText="1"/>
    </xf>
    <xf numFmtId="189" fontId="10" fillId="0" borderId="1" xfId="0" applyNumberFormat="1" applyFont="1" applyFill="1" applyBorder="1" applyAlignment="1">
      <alignment horizontal="center" vertical="center" wrapText="1" readingOrder="1"/>
    </xf>
    <xf numFmtId="188" fontId="12" fillId="0" borderId="1" xfId="2" applyNumberFormat="1" applyFont="1" applyFill="1" applyBorder="1" applyAlignment="1">
      <alignment horizontal="center" vertical="center" wrapText="1"/>
    </xf>
    <xf numFmtId="189" fontId="11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left" vertical="center" wrapText="1" readingOrder="1"/>
    </xf>
    <xf numFmtId="0" fontId="14" fillId="0" borderId="0" xfId="0" applyFont="1"/>
    <xf numFmtId="9" fontId="7" fillId="2" borderId="1" xfId="2" applyFont="1" applyFill="1" applyBorder="1" applyAlignment="1">
      <alignment horizontal="center" vertical="center" wrapText="1" readingOrder="1"/>
    </xf>
    <xf numFmtId="9" fontId="8" fillId="2" borderId="1" xfId="2" applyFont="1" applyFill="1" applyBorder="1" applyAlignment="1">
      <alignment horizontal="center" vertical="center" wrapText="1" readingOrder="1"/>
    </xf>
    <xf numFmtId="9" fontId="10" fillId="3" borderId="1" xfId="2" applyFont="1" applyFill="1" applyBorder="1" applyAlignment="1">
      <alignment horizontal="center" vertical="center" wrapText="1" readingOrder="1"/>
    </xf>
    <xf numFmtId="189" fontId="10" fillId="3" borderId="1" xfId="0" applyNumberFormat="1" applyFont="1" applyFill="1" applyBorder="1" applyAlignment="1">
      <alignment horizontal="center" vertical="center" wrapText="1" readingOrder="1"/>
    </xf>
    <xf numFmtId="9" fontId="11" fillId="3" borderId="1" xfId="2" applyFont="1" applyFill="1" applyBorder="1" applyAlignment="1">
      <alignment horizontal="center" vertical="center" wrapText="1" readingOrder="1"/>
    </xf>
    <xf numFmtId="189" fontId="11" fillId="3" borderId="1" xfId="0" applyNumberFormat="1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9" fontId="15" fillId="0" borderId="1" xfId="2" applyFont="1" applyFill="1" applyBorder="1" applyAlignment="1">
      <alignment horizontal="center" vertical="center" wrapText="1"/>
    </xf>
    <xf numFmtId="9" fontId="16" fillId="0" borderId="1" xfId="2" applyFont="1" applyFill="1" applyBorder="1" applyAlignment="1">
      <alignment horizontal="center" vertical="center" wrapText="1"/>
    </xf>
    <xf numFmtId="9" fontId="12" fillId="0" borderId="1" xfId="2" applyFont="1" applyFill="1" applyBorder="1" applyAlignment="1">
      <alignment horizontal="center" vertical="center" wrapText="1"/>
    </xf>
    <xf numFmtId="9" fontId="9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readingOrder="1"/>
    </xf>
    <xf numFmtId="0" fontId="17" fillId="0" borderId="0" xfId="0" applyFont="1" applyFill="1"/>
    <xf numFmtId="0" fontId="18" fillId="0" borderId="0" xfId="0" applyFont="1" applyFill="1"/>
    <xf numFmtId="9" fontId="12" fillId="0" borderId="1" xfId="2" applyNumberFormat="1" applyFont="1" applyFill="1" applyBorder="1" applyAlignment="1">
      <alignment horizontal="center" vertical="center" wrapText="1"/>
    </xf>
    <xf numFmtId="9" fontId="15" fillId="2" borderId="1" xfId="2" applyFont="1" applyFill="1" applyBorder="1" applyAlignment="1">
      <alignment horizontal="center" vertical="center" wrapText="1"/>
    </xf>
    <xf numFmtId="9" fontId="16" fillId="2" borderId="1" xfId="2" applyFont="1" applyFill="1" applyBorder="1" applyAlignment="1">
      <alignment horizontal="center" vertical="center" wrapText="1"/>
    </xf>
    <xf numFmtId="9" fontId="9" fillId="3" borderId="1" xfId="2" applyFont="1" applyFill="1" applyBorder="1" applyAlignment="1">
      <alignment horizontal="center" vertical="center" wrapText="1"/>
    </xf>
    <xf numFmtId="9" fontId="12" fillId="3" borderId="1" xfId="2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88" fontId="15" fillId="2" borderId="1" xfId="2" applyNumberFormat="1" applyFont="1" applyFill="1" applyBorder="1" applyAlignment="1">
      <alignment horizontal="center" vertical="center" wrapText="1"/>
    </xf>
    <xf numFmtId="188" fontId="16" fillId="2" borderId="1" xfId="2" applyNumberFormat="1" applyFont="1" applyFill="1" applyBorder="1" applyAlignment="1">
      <alignment horizontal="center" vertical="center" wrapText="1"/>
    </xf>
    <xf numFmtId="9" fontId="9" fillId="3" borderId="1" xfId="2" applyNumberFormat="1" applyFont="1" applyFill="1" applyBorder="1" applyAlignment="1">
      <alignment horizontal="center" vertical="center" wrapText="1"/>
    </xf>
    <xf numFmtId="9" fontId="12" fillId="3" borderId="1" xfId="2" applyNumberFormat="1" applyFont="1" applyFill="1" applyBorder="1" applyAlignment="1">
      <alignment horizontal="center" vertical="center" wrapText="1"/>
    </xf>
    <xf numFmtId="188" fontId="12" fillId="3" borderId="1" xfId="2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 readingOrder="1"/>
    </xf>
    <xf numFmtId="0" fontId="8" fillId="4" borderId="2" xfId="0" applyFont="1" applyFill="1" applyBorder="1" applyAlignment="1">
      <alignment horizontal="center" vertical="center" wrapText="1" readingOrder="1"/>
    </xf>
    <xf numFmtId="0" fontId="11" fillId="5" borderId="2" xfId="0" applyFont="1" applyFill="1" applyBorder="1" applyAlignment="1">
      <alignment horizontal="center" vertical="center" wrapText="1" readingOrder="1"/>
    </xf>
    <xf numFmtId="0" fontId="10" fillId="4" borderId="2" xfId="0" applyFont="1" applyFill="1" applyBorder="1" applyAlignment="1">
      <alignment horizontal="center" vertical="center" wrapText="1" readingOrder="1"/>
    </xf>
    <xf numFmtId="0" fontId="19" fillId="4" borderId="2" xfId="0" applyFont="1" applyFill="1" applyBorder="1" applyAlignment="1">
      <alignment horizontal="center" vertical="center" wrapText="1" readingOrder="1"/>
    </xf>
    <xf numFmtId="0" fontId="11" fillId="4" borderId="2" xfId="0" applyFont="1" applyFill="1" applyBorder="1" applyAlignment="1">
      <alignment horizontal="center" vertical="center" wrapText="1" readingOrder="1"/>
    </xf>
    <xf numFmtId="0" fontId="20" fillId="3" borderId="3" xfId="0" applyFont="1" applyFill="1" applyBorder="1" applyAlignment="1">
      <alignment horizontal="left" vertical="center" wrapText="1" readingOrder="1"/>
    </xf>
    <xf numFmtId="0" fontId="21" fillId="0" borderId="0" xfId="0" applyFont="1"/>
    <xf numFmtId="0" fontId="7" fillId="6" borderId="4" xfId="0" applyFont="1" applyFill="1" applyBorder="1" applyAlignment="1">
      <alignment horizontal="center" vertical="center" wrapText="1" readingOrder="1"/>
    </xf>
    <xf numFmtId="0" fontId="8" fillId="5" borderId="4" xfId="0" applyFont="1" applyFill="1" applyBorder="1" applyAlignment="1">
      <alignment horizontal="center" vertical="center" wrapText="1" readingOrder="1"/>
    </xf>
    <xf numFmtId="0" fontId="22" fillId="7" borderId="4" xfId="0" applyFont="1" applyFill="1" applyBorder="1" applyAlignment="1">
      <alignment horizontal="center" vertical="center" wrapText="1" readingOrder="1"/>
    </xf>
    <xf numFmtId="0" fontId="23" fillId="8" borderId="4" xfId="0" applyFont="1" applyFill="1" applyBorder="1" applyAlignment="1">
      <alignment horizontal="center" vertical="center" wrapText="1" readingOrder="1"/>
    </xf>
    <xf numFmtId="0" fontId="24" fillId="9" borderId="4" xfId="0" applyFont="1" applyFill="1" applyBorder="1" applyAlignment="1">
      <alignment horizontal="center" vertical="center" wrapText="1" readingOrder="1"/>
    </xf>
    <xf numFmtId="0" fontId="24" fillId="6" borderId="4" xfId="0" applyFont="1" applyFill="1" applyBorder="1" applyAlignment="1">
      <alignment horizontal="center" vertical="center" wrapText="1" readingOrder="1"/>
    </xf>
    <xf numFmtId="0" fontId="23" fillId="3" borderId="5" xfId="0" applyFont="1" applyFill="1" applyBorder="1" applyAlignment="1">
      <alignment horizontal="left" vertical="center" wrapText="1" readingOrder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13"/>
  <sheetViews>
    <sheetView tabSelected="1" zoomScale="73" zoomScaleNormal="73" workbookViewId="0">
      <selection activeCell="H8" sqref="H8"/>
    </sheetView>
  </sheetViews>
  <sheetFormatPr defaultRowHeight="29.25" customHeight="1" x14ac:dyDescent="0.2"/>
  <cols>
    <col min="1" max="1" width="24.5" style="8" customWidth="1"/>
    <col min="2" max="3" width="10.875" style="8" customWidth="1"/>
    <col min="4" max="4" width="10.875" style="4" customWidth="1"/>
    <col min="5" max="5" width="10.875" style="7" customWidth="1"/>
    <col min="6" max="6" width="10.875" style="4" customWidth="1"/>
    <col min="7" max="7" width="10.875" style="7" customWidth="1"/>
    <col min="8" max="9" width="10.875" style="2" customWidth="1"/>
    <col min="10" max="10" width="10.875" style="6" customWidth="1"/>
    <col min="11" max="13" width="10.875" style="2" customWidth="1"/>
    <col min="14" max="15" width="10.875" style="5" customWidth="1"/>
    <col min="16" max="16" width="9.875" style="4" customWidth="1"/>
    <col min="17" max="17" width="11.375" style="4" customWidth="1"/>
    <col min="18" max="18" width="10.375" style="3" bestFit="1" customWidth="1"/>
    <col min="19" max="19" width="11.75" style="3" customWidth="1"/>
    <col min="20" max="20" width="9.875" style="2" bestFit="1" customWidth="1"/>
    <col min="21" max="21" width="10.5" style="2" customWidth="1"/>
    <col min="22" max="22" width="15.625" style="1" customWidth="1"/>
    <col min="23" max="16384" width="9" style="1"/>
  </cols>
  <sheetData>
    <row r="1" spans="1:22" s="63" customFormat="1" ht="29.25" customHeight="1" thickBot="1" x14ac:dyDescent="0.25">
      <c r="A1" s="70" t="s">
        <v>22</v>
      </c>
      <c r="B1" s="69" t="s">
        <v>21</v>
      </c>
      <c r="C1" s="69"/>
      <c r="D1" s="68" t="s">
        <v>20</v>
      </c>
      <c r="E1" s="68"/>
      <c r="F1" s="67" t="s">
        <v>19</v>
      </c>
      <c r="G1" s="67"/>
      <c r="H1" s="66" t="s">
        <v>18</v>
      </c>
      <c r="I1" s="66"/>
      <c r="J1" s="69" t="s">
        <v>17</v>
      </c>
      <c r="K1" s="69"/>
      <c r="L1" s="68" t="s">
        <v>16</v>
      </c>
      <c r="M1" s="68"/>
      <c r="N1" s="67" t="s">
        <v>15</v>
      </c>
      <c r="O1" s="67"/>
      <c r="P1" s="66" t="s">
        <v>14</v>
      </c>
      <c r="Q1" s="66"/>
      <c r="R1" s="65">
        <v>2017</v>
      </c>
      <c r="S1" s="65"/>
      <c r="T1" s="64">
        <v>2016</v>
      </c>
      <c r="U1" s="64"/>
    </row>
    <row r="2" spans="1:22" ht="29.25" customHeight="1" x14ac:dyDescent="0.2">
      <c r="A2" s="62" t="s">
        <v>13</v>
      </c>
      <c r="B2" s="59" t="s">
        <v>12</v>
      </c>
      <c r="C2" s="59" t="s">
        <v>11</v>
      </c>
      <c r="D2" s="59" t="s">
        <v>12</v>
      </c>
      <c r="E2" s="59" t="s">
        <v>11</v>
      </c>
      <c r="F2" s="61" t="s">
        <v>12</v>
      </c>
      <c r="G2" s="61" t="s">
        <v>11</v>
      </c>
      <c r="H2" s="60" t="s">
        <v>12</v>
      </c>
      <c r="I2" s="60" t="s">
        <v>11</v>
      </c>
      <c r="J2" s="60" t="s">
        <v>12</v>
      </c>
      <c r="K2" s="60" t="s">
        <v>11</v>
      </c>
      <c r="L2" s="59" t="s">
        <v>12</v>
      </c>
      <c r="M2" s="59" t="s">
        <v>11</v>
      </c>
      <c r="N2" s="59" t="s">
        <v>12</v>
      </c>
      <c r="O2" s="59" t="s">
        <v>11</v>
      </c>
      <c r="P2" s="58" t="s">
        <v>12</v>
      </c>
      <c r="Q2" s="58" t="s">
        <v>11</v>
      </c>
      <c r="R2" s="57" t="s">
        <v>12</v>
      </c>
      <c r="S2" s="57" t="s">
        <v>11</v>
      </c>
      <c r="T2" s="56" t="s">
        <v>12</v>
      </c>
      <c r="U2" s="56" t="s">
        <v>11</v>
      </c>
    </row>
    <row r="3" spans="1:22" s="16" customFormat="1" ht="29.25" customHeight="1" x14ac:dyDescent="0.25">
      <c r="A3" s="27" t="s">
        <v>10</v>
      </c>
      <c r="B3" s="25">
        <f>+D3+F3</f>
        <v>399.8</v>
      </c>
      <c r="C3" s="38">
        <f>+B3/B5</f>
        <v>0.98616215682888919</v>
      </c>
      <c r="D3" s="23">
        <v>202.52</v>
      </c>
      <c r="E3" s="39">
        <f>+D3/D5</f>
        <v>0.9832022526458879</v>
      </c>
      <c r="F3" s="25">
        <v>197.28</v>
      </c>
      <c r="G3" s="38">
        <f>+F3/F5</f>
        <v>0.98921927493356065</v>
      </c>
      <c r="H3" s="26">
        <v>186.9</v>
      </c>
      <c r="I3" s="39">
        <f>+H3/H5</f>
        <v>0.94061399094111731</v>
      </c>
      <c r="J3" s="40">
        <v>191.95</v>
      </c>
      <c r="K3" s="38">
        <f>+J3/J5</f>
        <v>0.98395530038958379</v>
      </c>
      <c r="L3" s="23">
        <f>+N3+P3</f>
        <v>325.45000000000005</v>
      </c>
      <c r="M3" s="39">
        <f>+L3/L5</f>
        <v>0.9857341894838868</v>
      </c>
      <c r="N3" s="40">
        <f>173.96-N4</f>
        <v>171.51000000000002</v>
      </c>
      <c r="O3" s="38">
        <f>+N3/N5</f>
        <v>0.98591630259829854</v>
      </c>
      <c r="P3" s="23">
        <v>153.94</v>
      </c>
      <c r="Q3" s="39">
        <f>+P3/P5</f>
        <v>0.9855313700384124</v>
      </c>
      <c r="R3" s="21">
        <v>704.3</v>
      </c>
      <c r="S3" s="37">
        <f>+R3/R5</f>
        <v>0.97279005524861872</v>
      </c>
      <c r="T3" s="19">
        <v>597.59</v>
      </c>
      <c r="U3" s="36">
        <f>+T3/T5</f>
        <v>0.98547163588390507</v>
      </c>
      <c r="V3" s="17" t="str">
        <f>+A3</f>
        <v>Dessert café</v>
      </c>
    </row>
    <row r="4" spans="1:22" ht="29.25" customHeight="1" x14ac:dyDescent="0.25">
      <c r="A4" s="15" t="s">
        <v>9</v>
      </c>
      <c r="B4" s="34">
        <f>+D4+F4</f>
        <v>5.6099999999999994</v>
      </c>
      <c r="C4" s="47">
        <f>+B4/B5</f>
        <v>1.3837843171110725E-2</v>
      </c>
      <c r="D4" s="32">
        <v>3.46</v>
      </c>
      <c r="E4" s="46">
        <f>+D4/D5</f>
        <v>1.6797747354112047E-2</v>
      </c>
      <c r="F4" s="48">
        <v>2.15</v>
      </c>
      <c r="G4" s="47">
        <f>+F4/F5</f>
        <v>1.0780725066439352E-2</v>
      </c>
      <c r="H4" s="35">
        <v>11.8</v>
      </c>
      <c r="I4" s="46">
        <f>+H4/H5</f>
        <v>5.9386009058882742E-2</v>
      </c>
      <c r="J4" s="48">
        <v>3.13</v>
      </c>
      <c r="K4" s="47">
        <f>+J4/J5</f>
        <v>1.6044699610416241E-2</v>
      </c>
      <c r="L4" s="32">
        <f>+N4+P4</f>
        <v>4.71</v>
      </c>
      <c r="M4" s="46">
        <f>+L4/L5</f>
        <v>1.4265810516113401E-2</v>
      </c>
      <c r="N4" s="48">
        <v>2.4500000000000002</v>
      </c>
      <c r="O4" s="47">
        <f>+N4/N5</f>
        <v>1.4083697401701541E-2</v>
      </c>
      <c r="P4" s="32">
        <v>2.2599999999999998</v>
      </c>
      <c r="Q4" s="46">
        <f>+P4/P5</f>
        <v>1.4468629961587707E-2</v>
      </c>
      <c r="R4" s="10">
        <v>19.7</v>
      </c>
      <c r="S4" s="45">
        <f>+R4/R5</f>
        <v>2.7209944751381214E-2</v>
      </c>
      <c r="T4" s="9">
        <v>8.7899999999999991</v>
      </c>
      <c r="U4" s="44">
        <f>+T4/T5</f>
        <v>1.4495382585751978E-2</v>
      </c>
      <c r="V4" s="28" t="str">
        <f>+A4</f>
        <v>Catering and OEM</v>
      </c>
    </row>
    <row r="5" spans="1:22" ht="29.25" customHeight="1" x14ac:dyDescent="0.25">
      <c r="A5" s="15" t="s">
        <v>8</v>
      </c>
      <c r="B5" s="34">
        <f>+D5+F5</f>
        <v>405.41</v>
      </c>
      <c r="C5" s="47">
        <f>+B5/B5</f>
        <v>1</v>
      </c>
      <c r="D5" s="32">
        <f>SUM(D3:D4)</f>
        <v>205.98000000000002</v>
      </c>
      <c r="E5" s="46">
        <f>+D5/D5</f>
        <v>1</v>
      </c>
      <c r="F5" s="34">
        <f>SUM(F3:F4)</f>
        <v>199.43</v>
      </c>
      <c r="G5" s="47">
        <f>+F5/F5</f>
        <v>1</v>
      </c>
      <c r="H5" s="35">
        <v>198.7</v>
      </c>
      <c r="I5" s="46">
        <f>+H5/H5</f>
        <v>1</v>
      </c>
      <c r="J5" s="48">
        <f>SUM(J3:J4)</f>
        <v>195.07999999999998</v>
      </c>
      <c r="K5" s="47">
        <f>+J5/J5</f>
        <v>1</v>
      </c>
      <c r="L5" s="32">
        <f>+N5+P5</f>
        <v>330.15999999999997</v>
      </c>
      <c r="M5" s="46">
        <f>+L5/L5</f>
        <v>1</v>
      </c>
      <c r="N5" s="48">
        <f>SUM(N3:N4)</f>
        <v>173.96</v>
      </c>
      <c r="O5" s="47">
        <f>+N5/N5</f>
        <v>1</v>
      </c>
      <c r="P5" s="32">
        <f>SUM(P3:P4)</f>
        <v>156.19999999999999</v>
      </c>
      <c r="Q5" s="46">
        <f>+P5/P5</f>
        <v>1</v>
      </c>
      <c r="R5" s="10">
        <f>SUM(R3:R4)</f>
        <v>724</v>
      </c>
      <c r="S5" s="45">
        <f>+R5/R5</f>
        <v>1</v>
      </c>
      <c r="T5" s="9">
        <v>606.4</v>
      </c>
      <c r="U5" s="44">
        <f>+T5/T5</f>
        <v>1</v>
      </c>
      <c r="V5" s="28" t="str">
        <f>+A5</f>
        <v>Total Sales</v>
      </c>
    </row>
    <row r="6" spans="1:22" ht="29.25" customHeight="1" x14ac:dyDescent="0.25">
      <c r="A6" s="15" t="s">
        <v>7</v>
      </c>
      <c r="B6" s="34">
        <f>+D6+F6</f>
        <v>-132.4</v>
      </c>
      <c r="C6" s="55">
        <f>+B6/B5</f>
        <v>-0.32658296539305887</v>
      </c>
      <c r="D6" s="50">
        <v>-67.7</v>
      </c>
      <c r="E6" s="53">
        <f>+D6/D5</f>
        <v>-0.3286726866686086</v>
      </c>
      <c r="F6" s="49">
        <v>-64.7</v>
      </c>
      <c r="G6" s="54">
        <f>+F6/F5</f>
        <v>-0.32442461013889584</v>
      </c>
      <c r="H6" s="35">
        <v>-68.099999999999994</v>
      </c>
      <c r="I6" s="53">
        <f>+H6/H5</f>
        <v>-0.34272773024660291</v>
      </c>
      <c r="J6" s="48">
        <v>-63.17</v>
      </c>
      <c r="K6" s="54">
        <f>+J6/J5</f>
        <v>-0.32381587041213866</v>
      </c>
      <c r="L6" s="32">
        <f>+N6+P6</f>
        <v>-113.04300000000001</v>
      </c>
      <c r="M6" s="53">
        <f>+L6/L5</f>
        <v>-0.34238853889023507</v>
      </c>
      <c r="N6" s="34">
        <v>-58.042999999999999</v>
      </c>
      <c r="O6" s="54">
        <f>+N6/N5</f>
        <v>-0.33365716256610711</v>
      </c>
      <c r="P6" s="32">
        <v>-55</v>
      </c>
      <c r="Q6" s="53">
        <f>+P6/P5</f>
        <v>-0.35211267605633806</v>
      </c>
      <c r="R6" s="10">
        <v>-244.3</v>
      </c>
      <c r="S6" s="52">
        <f>+R6/R5</f>
        <v>-0.33743093922651934</v>
      </c>
      <c r="T6" s="9">
        <v>-217.8</v>
      </c>
      <c r="U6" s="51">
        <f>+T6/T5</f>
        <v>-0.35916886543535625</v>
      </c>
      <c r="V6" s="28" t="str">
        <f>+A6</f>
        <v>Cost of sales</v>
      </c>
    </row>
    <row r="7" spans="1:22" ht="29.25" customHeight="1" x14ac:dyDescent="0.25">
      <c r="A7" s="15" t="s">
        <v>6</v>
      </c>
      <c r="B7" s="34">
        <f>+D7+F7</f>
        <v>273.01000000000005</v>
      </c>
      <c r="C7" s="47">
        <f>+B7/B5</f>
        <v>0.67341703460694124</v>
      </c>
      <c r="D7" s="50">
        <f>SUM(D5:D6)</f>
        <v>138.28000000000003</v>
      </c>
      <c r="E7" s="46">
        <f>+D7/D5</f>
        <v>0.67132731333139151</v>
      </c>
      <c r="F7" s="49">
        <f>SUM(F5:F6)</f>
        <v>134.73000000000002</v>
      </c>
      <c r="G7" s="47">
        <f>+F7/F5</f>
        <v>0.67557538986110421</v>
      </c>
      <c r="H7" s="35">
        <v>130.6</v>
      </c>
      <c r="I7" s="46">
        <f>+H7/H5</f>
        <v>0.65727226975339714</v>
      </c>
      <c r="J7" s="48">
        <f>SUM(J5:J6)</f>
        <v>131.90999999999997</v>
      </c>
      <c r="K7" s="47">
        <f>+J7/J5</f>
        <v>0.67618412958786123</v>
      </c>
      <c r="L7" s="32">
        <f>+N7+P7</f>
        <v>217.11699999999999</v>
      </c>
      <c r="M7" s="46">
        <f>+L7/L5</f>
        <v>0.65761146110976498</v>
      </c>
      <c r="N7" s="34">
        <f>SUM(N5:N6)</f>
        <v>115.917</v>
      </c>
      <c r="O7" s="47">
        <f>+N7/N5</f>
        <v>0.66634283743389278</v>
      </c>
      <c r="P7" s="32">
        <f>SUM(P5:P6)</f>
        <v>101.19999999999999</v>
      </c>
      <c r="Q7" s="46">
        <f>+P7/P5</f>
        <v>0.647887323943662</v>
      </c>
      <c r="R7" s="10">
        <f>SUM(R5:R6)</f>
        <v>479.7</v>
      </c>
      <c r="S7" s="45">
        <f>+R7/R5</f>
        <v>0.66256906077348066</v>
      </c>
      <c r="T7" s="9">
        <f>SUM(T5:T6)</f>
        <v>388.59999999999997</v>
      </c>
      <c r="U7" s="44">
        <f>+T7/T5</f>
        <v>0.6408311345646438</v>
      </c>
      <c r="V7" s="28" t="str">
        <f>+A7</f>
        <v>Gross Profit</v>
      </c>
    </row>
    <row r="8" spans="1:22" ht="29.25" customHeight="1" x14ac:dyDescent="0.25">
      <c r="A8" s="15" t="s">
        <v>5</v>
      </c>
      <c r="B8" s="34">
        <f>+D8+F8</f>
        <v>5.34</v>
      </c>
      <c r="C8" s="47">
        <f>+B8/(B5+B8)</f>
        <v>1.3000608642726719E-2</v>
      </c>
      <c r="D8" s="32">
        <v>3.23</v>
      </c>
      <c r="E8" s="46">
        <f>+D8/(D5+D8)</f>
        <v>1.5439032551025285E-2</v>
      </c>
      <c r="F8" s="34">
        <v>2.11</v>
      </c>
      <c r="G8" s="47">
        <f>+F8/(F5+F8)</f>
        <v>1.0469385729879923E-2</v>
      </c>
      <c r="H8" s="35">
        <v>5.5</v>
      </c>
      <c r="I8" s="46">
        <f>+H8/(H5+H8)</f>
        <v>2.6934378060724781E-2</v>
      </c>
      <c r="J8" s="48">
        <v>2.11</v>
      </c>
      <c r="K8" s="47">
        <f>+J8/(J5+J8)</f>
        <v>1.0700339773822202E-2</v>
      </c>
      <c r="L8" s="32">
        <f>+N8+P8</f>
        <v>3.7880000000000003</v>
      </c>
      <c r="M8" s="46">
        <f>+L8/(L5+L8)</f>
        <v>1.1343083354294682E-2</v>
      </c>
      <c r="N8" s="34">
        <v>2.1880000000000002</v>
      </c>
      <c r="O8" s="47">
        <f>+N8/(N5+N8)</f>
        <v>1.2421372936394396E-2</v>
      </c>
      <c r="P8" s="32">
        <v>1.6</v>
      </c>
      <c r="Q8" s="46">
        <f>+P8/(P5+P8)</f>
        <v>1.0139416983523449E-2</v>
      </c>
      <c r="R8" s="10">
        <v>11.4</v>
      </c>
      <c r="S8" s="45">
        <f>+R8/(R5+R8)</f>
        <v>1.5501767745444657E-2</v>
      </c>
      <c r="T8" s="9">
        <v>2</v>
      </c>
      <c r="U8" s="44">
        <f>+T8/(T5+T8)</f>
        <v>3.2873109796186721E-3</v>
      </c>
      <c r="V8" s="28" t="str">
        <f>+A8</f>
        <v xml:space="preserve">Other income  </v>
      </c>
    </row>
    <row r="9" spans="1:22" s="41" customFormat="1" ht="29.25" customHeight="1" x14ac:dyDescent="0.25">
      <c r="A9" s="27" t="s">
        <v>4</v>
      </c>
      <c r="B9" s="25">
        <f>+D9+F9</f>
        <v>-134.03</v>
      </c>
      <c r="C9" s="38">
        <f>+B9/B5</f>
        <v>-0.3306035864926864</v>
      </c>
      <c r="D9" s="23">
        <v>-67.680000000000007</v>
      </c>
      <c r="E9" s="39">
        <f>+D9/D5</f>
        <v>-0.32857558986309349</v>
      </c>
      <c r="F9" s="25">
        <v>-66.349999999999994</v>
      </c>
      <c r="G9" s="38">
        <f>+F9/F5</f>
        <v>-0.33269818984104693</v>
      </c>
      <c r="H9" s="26">
        <v>-63.8</v>
      </c>
      <c r="I9" s="39">
        <f>+H9/H5</f>
        <v>-0.32108706592853548</v>
      </c>
      <c r="J9" s="25">
        <v>-58.688000000000002</v>
      </c>
      <c r="K9" s="38">
        <f>+J9/J5</f>
        <v>-0.3008406807463605</v>
      </c>
      <c r="L9" s="23">
        <f>+N9+P9</f>
        <v>-105.081</v>
      </c>
      <c r="M9" s="39">
        <f>+L9/L5</f>
        <v>-0.318272958565544</v>
      </c>
      <c r="N9" s="25">
        <v>-53.581000000000003</v>
      </c>
      <c r="O9" s="43">
        <f>+N9/N5</f>
        <v>-0.30800758795125316</v>
      </c>
      <c r="P9" s="23">
        <v>-51.5</v>
      </c>
      <c r="Q9" s="39">
        <f>+P9/P5</f>
        <v>-0.32970550576184382</v>
      </c>
      <c r="R9" s="21">
        <v>-227.5</v>
      </c>
      <c r="S9" s="37">
        <f>+R9/R5</f>
        <v>-0.31422651933701656</v>
      </c>
      <c r="T9" s="19">
        <v>-178.5</v>
      </c>
      <c r="U9" s="36">
        <f>+T9/T5</f>
        <v>-0.29436015831134565</v>
      </c>
      <c r="V9" s="42" t="str">
        <f>+A9</f>
        <v>Selling Exp.</v>
      </c>
    </row>
    <row r="10" spans="1:22" s="16" customFormat="1" ht="29.25" customHeight="1" x14ac:dyDescent="0.25">
      <c r="A10" s="27" t="s">
        <v>3</v>
      </c>
      <c r="B10" s="25">
        <f>+D10+F10</f>
        <v>-71.599999999999994</v>
      </c>
      <c r="C10" s="24">
        <f>+B10/B5</f>
        <v>-0.17661133173824028</v>
      </c>
      <c r="D10" s="26">
        <v>-38.6</v>
      </c>
      <c r="E10" s="22">
        <f>+D10/D5</f>
        <v>-0.1873968346441402</v>
      </c>
      <c r="F10" s="40">
        <v>-33</v>
      </c>
      <c r="G10" s="24">
        <f>+F10/F5</f>
        <v>-0.16547159404302261</v>
      </c>
      <c r="H10" s="26">
        <v>-30.6</v>
      </c>
      <c r="I10" s="39">
        <f>+H10/H5</f>
        <v>-0.15400100654252644</v>
      </c>
      <c r="J10" s="25">
        <v>-24.768999999999998</v>
      </c>
      <c r="K10" s="38">
        <f>+J10/J5</f>
        <v>-0.12696842321099036</v>
      </c>
      <c r="L10" s="23">
        <f>+N10+P10</f>
        <v>-50.721999999999994</v>
      </c>
      <c r="M10" s="22">
        <f>+L10/L5</f>
        <v>-0.15362854373637025</v>
      </c>
      <c r="N10" s="25">
        <v>-26.021999999999998</v>
      </c>
      <c r="O10" s="24">
        <f>+N10/N5</f>
        <v>-0.14958611174982753</v>
      </c>
      <c r="P10" s="23">
        <v>-24.7</v>
      </c>
      <c r="Q10" s="22">
        <f>+P10/P5</f>
        <v>-0.15813060179257363</v>
      </c>
      <c r="R10" s="21">
        <v>-106.1</v>
      </c>
      <c r="S10" s="37">
        <f>+R10/R5</f>
        <v>-0.14654696132596684</v>
      </c>
      <c r="T10" s="19">
        <v>-84.2</v>
      </c>
      <c r="U10" s="36">
        <f>+T10/T5</f>
        <v>-0.13885224274406333</v>
      </c>
      <c r="V10" s="17" t="str">
        <f>+A10</f>
        <v>Admin. Exp.</v>
      </c>
    </row>
    <row r="11" spans="1:22" ht="29.25" customHeight="1" x14ac:dyDescent="0.25">
      <c r="A11" s="15" t="s">
        <v>2</v>
      </c>
      <c r="B11" s="34">
        <f>+D11+F11</f>
        <v>72.720000000000056</v>
      </c>
      <c r="C11" s="33">
        <f>+B11/(B5+B8)</f>
        <v>0.17704199634814377</v>
      </c>
      <c r="D11" s="32">
        <f>SUM(D7:D10)</f>
        <v>35.230000000000011</v>
      </c>
      <c r="E11" s="31">
        <f>+D11/(D5+D8)</f>
        <v>0.16839539218966593</v>
      </c>
      <c r="F11" s="34">
        <f>SUM(F7:F10)</f>
        <v>37.490000000000038</v>
      </c>
      <c r="G11" s="33">
        <f>+F11/(F5+F8)</f>
        <v>0.18601766398729797</v>
      </c>
      <c r="H11" s="35">
        <v>41.7</v>
      </c>
      <c r="I11" s="31">
        <f>+H11/(H5+H8)</f>
        <v>0.2042115572967679</v>
      </c>
      <c r="J11" s="34">
        <f>SUM(J7:J10)</f>
        <v>50.562999999999981</v>
      </c>
      <c r="K11" s="33">
        <f>+J11/(J5+J8)</f>
        <v>0.25641766823875439</v>
      </c>
      <c r="L11" s="32">
        <f>+N11+P11</f>
        <v>65.10199999999999</v>
      </c>
      <c r="M11" s="31">
        <f>+L11/(L5+L8)</f>
        <v>0.19494651861966533</v>
      </c>
      <c r="N11" s="34">
        <f>SUM(N7:N10)</f>
        <v>38.502000000000002</v>
      </c>
      <c r="O11" s="33">
        <f>+N11/(N5+N8)</f>
        <v>0.21857755977927654</v>
      </c>
      <c r="P11" s="32">
        <f>SUM(P7:P10)</f>
        <v>26.599999999999984</v>
      </c>
      <c r="Q11" s="31">
        <f>+P11/(P5+P8)</f>
        <v>0.16856780735107724</v>
      </c>
      <c r="R11" s="10">
        <f>SUM(R7:R10)</f>
        <v>157.49999999999997</v>
      </c>
      <c r="S11" s="30">
        <f>+R11/(R5+R8)</f>
        <v>0.21416915964101166</v>
      </c>
      <c r="T11" s="9">
        <f>SUM(T7:T10)</f>
        <v>127.89999999999996</v>
      </c>
      <c r="U11" s="29">
        <f>+T11/(T5+T8)</f>
        <v>0.21022353714661401</v>
      </c>
      <c r="V11" s="28" t="str">
        <f>+A11</f>
        <v>EBIT</v>
      </c>
    </row>
    <row r="12" spans="1:22" s="16" customFormat="1" ht="29.25" customHeight="1" x14ac:dyDescent="0.25">
      <c r="A12" s="27" t="s">
        <v>1</v>
      </c>
      <c r="B12" s="25">
        <f>+D12+F12</f>
        <v>60.07</v>
      </c>
      <c r="C12" s="24">
        <f>+B12/(B5+B8)</f>
        <v>0.14624467437614119</v>
      </c>
      <c r="D12" s="23">
        <v>28.9</v>
      </c>
      <c r="E12" s="22">
        <f>+D12/(D5+D8)</f>
        <v>0.13813871229864727</v>
      </c>
      <c r="F12" s="25">
        <v>31.17</v>
      </c>
      <c r="G12" s="24">
        <f>+F12/(F5+F8)</f>
        <v>0.1546591247395058</v>
      </c>
      <c r="H12" s="26">
        <v>34</v>
      </c>
      <c r="I12" s="22">
        <f>+H12/(H5+H8)</f>
        <v>0.16650342801175319</v>
      </c>
      <c r="J12" s="25">
        <v>41.72</v>
      </c>
      <c r="K12" s="24">
        <f>+J12/(J5+J8)</f>
        <v>0.21157259495917644</v>
      </c>
      <c r="L12" s="23">
        <f>+N12+P12</f>
        <v>53.162999999999997</v>
      </c>
      <c r="M12" s="22">
        <f>+L12/(L5+L8)</f>
        <v>0.15919544360199792</v>
      </c>
      <c r="N12" s="25">
        <v>31.463000000000001</v>
      </c>
      <c r="O12" s="24">
        <f>+N12/(N5+N8)</f>
        <v>0.1786168449258578</v>
      </c>
      <c r="P12" s="23">
        <v>21.7</v>
      </c>
      <c r="Q12" s="22">
        <f>+P12/(P5+P8)</f>
        <v>0.13751584283903676</v>
      </c>
      <c r="R12" s="21">
        <v>128.9</v>
      </c>
      <c r="S12" s="20">
        <f>+R12/(R5+R8)</f>
        <v>0.17527875985858038</v>
      </c>
      <c r="T12" s="19">
        <v>98.7</v>
      </c>
      <c r="U12" s="18">
        <f>+T12/(T5+T8)</f>
        <v>0.16222879684418148</v>
      </c>
      <c r="V12" s="17" t="str">
        <f>+A12</f>
        <v>Net Profit</v>
      </c>
    </row>
    <row r="13" spans="1:22" ht="29.25" customHeight="1" x14ac:dyDescent="0.2">
      <c r="A13" s="15" t="s">
        <v>0</v>
      </c>
      <c r="B13" s="13">
        <f>+B12/815.624</f>
        <v>7.3649132443380769E-2</v>
      </c>
      <c r="C13" s="14"/>
      <c r="D13" s="12">
        <f>+D12/815.624</f>
        <v>3.5432993634321695E-2</v>
      </c>
      <c r="E13" s="11"/>
      <c r="F13" s="13">
        <f>+F12/815.624</f>
        <v>3.821613880905908E-2</v>
      </c>
      <c r="G13" s="14"/>
      <c r="H13" s="12">
        <f>+H12/815.624</f>
        <v>4.168587486390788E-2</v>
      </c>
      <c r="I13" s="12"/>
      <c r="J13" s="13">
        <f>+J12/815.624</f>
        <v>5.1151020568301078E-2</v>
      </c>
      <c r="K13" s="13"/>
      <c r="L13" s="12">
        <f>+N13+P13</f>
        <v>7.0000000000000007E-2</v>
      </c>
      <c r="M13" s="11"/>
      <c r="N13" s="13">
        <v>0.04</v>
      </c>
      <c r="O13" s="13"/>
      <c r="P13" s="12">
        <v>0.03</v>
      </c>
      <c r="Q13" s="11"/>
      <c r="R13" s="10">
        <v>0.16</v>
      </c>
      <c r="S13" s="10"/>
      <c r="T13" s="9">
        <v>0.16</v>
      </c>
      <c r="U13" s="9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newQUARTERLY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 Tumradee Rittiluechai</dc:creator>
  <cp:lastModifiedBy>Miss Tumradee Rittiluechai</cp:lastModifiedBy>
  <dcterms:created xsi:type="dcterms:W3CDTF">2018-08-16T02:42:47Z</dcterms:created>
  <dcterms:modified xsi:type="dcterms:W3CDTF">2018-08-16T02:44:27Z</dcterms:modified>
</cp:coreProperties>
</file>